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sor\OneDrive\ドキュメント\"/>
    </mc:Choice>
  </mc:AlternateContent>
  <xr:revisionPtr revIDLastSave="0" documentId="13_ncr:1_{99B32B49-1C8F-4618-8F31-A35E3519DE6E}" xr6:coauthVersionLast="47" xr6:coauthVersionMax="47" xr10:uidLastSave="{00000000-0000-0000-0000-000000000000}"/>
  <bookViews>
    <workbookView xWindow="390" yWindow="390" windowWidth="24510" windowHeight="1569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<sst xmlns="http://schemas.openxmlformats.org/spreadsheetml/2006/main" count="59" uniqueCount="45">
  <si>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</si>
  <si>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</si>
  <si>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</si>
  <si>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</si>
  <si>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</si>
  <si>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</si>
  <si>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</si>
  <si>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</si>
  <si>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</si>
  <si>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</si>
  <si>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</si>
  <si>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</si>
  <si>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</si>
  <si>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</si>
  <si>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</si>
  <si>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</si>
  <si>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</si>
  <si>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</si>
  <si>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</si>
  <si>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</si>
  <si>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</si>
  <si>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</si>
  <si>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</si>
  <si>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</si>
  <si>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</si>
  <si>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</si>
  <si>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</si>
  <si>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</si>
  <si>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</si>
  <si>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</si>
  <si>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</si>
  <si>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</si>
  <si>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</si>
  <si>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</si>
  <si>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</si>
  <si>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1H足</t>
    <rPh sb="2" eb="3">
      <t>アシ</t>
    </rPh>
    <phoneticPr fontId="1"/>
  </si>
  <si>
    <t>トレンド転換Fibの-61.8まで到達する確率は高いとおもいました。</t>
    <rPh sb="4" eb="6">
      <t>テンカン</t>
    </rPh>
    <rPh sb="17" eb="19">
      <t>トウタツ</t>
    </rPh>
    <rPh sb="21" eb="23">
      <t>カクリツ</t>
    </rPh>
    <rPh sb="24" eb="25">
      <t>タカ</t>
    </rPh>
    <phoneticPr fontId="1"/>
  </si>
  <si>
    <t>緩やかに上昇しその後転換していくトレンドはFibの-2.00まで達す事が多いのですが急激に大きいローソク足で上下するチャートは転換のサインを出してくれない事が多いと思いました。</t>
    <rPh sb="0" eb="1">
      <t>ユル</t>
    </rPh>
    <rPh sb="4" eb="6">
      <t>ジョウショウ</t>
    </rPh>
    <rPh sb="9" eb="10">
      <t>アト</t>
    </rPh>
    <rPh sb="10" eb="12">
      <t>テンカン</t>
    </rPh>
    <rPh sb="32" eb="33">
      <t>タッ</t>
    </rPh>
    <rPh sb="34" eb="35">
      <t>コト</t>
    </rPh>
    <rPh sb="36" eb="37">
      <t>オオ</t>
    </rPh>
    <rPh sb="42" eb="44">
      <t>キュウゲキ</t>
    </rPh>
    <rPh sb="45" eb="46">
      <t>オオ</t>
    </rPh>
    <rPh sb="52" eb="53">
      <t>アシ</t>
    </rPh>
    <rPh sb="54" eb="56">
      <t>ジョウゲ</t>
    </rPh>
    <rPh sb="63" eb="65">
      <t>テンカン</t>
    </rPh>
    <rPh sb="70" eb="71">
      <t>ダ</t>
    </rPh>
    <rPh sb="77" eb="78">
      <t>コト</t>
    </rPh>
    <rPh sb="79" eb="80">
      <t>オオ</t>
    </rPh>
    <rPh sb="82" eb="83">
      <t>オモ</t>
    </rPh>
    <phoneticPr fontId="1"/>
  </si>
  <si>
    <t>焦らずゆっくりとチャートを見てトレンド転換の形を覚えていこうと思います。</t>
    <rPh sb="0" eb="1">
      <t>アセ</t>
    </rPh>
    <rPh sb="13" eb="14">
      <t>ミ</t>
    </rPh>
    <rPh sb="19" eb="21">
      <t>テンカン</t>
    </rPh>
    <rPh sb="22" eb="23">
      <t>カタチ</t>
    </rPh>
    <rPh sb="24" eb="25">
      <t>オボ</t>
    </rPh>
    <rPh sb="31" eb="32">
      <t>オモ</t>
    </rPh>
    <phoneticPr fontId="1"/>
  </si>
  <si>
    <t>Fib</t>
    <phoneticPr fontId="5"/>
  </si>
  <si>
    <t>〇</t>
    <phoneticPr fontId="1"/>
  </si>
  <si>
    <t xml:space="preserve">AUD/JPY </t>
    <phoneticPr fontId="5"/>
  </si>
  <si>
    <t>ＵＳＤ/ＪＰＹ</t>
    <phoneticPr fontId="1"/>
  </si>
  <si>
    <t>ＧＢＰ/ＵＳＤ</t>
    <phoneticPr fontId="1"/>
  </si>
  <si>
    <t>ＥＵＲ/ＵＳＤ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</si>
</sst>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52</xdr:row>
      <xdr:rowOff>9524</xdr:rowOff>
    </xdr:from>
    <xdr:to>
      <xdr:col>1</xdr:col>
      <xdr:colOff>295276</xdr:colOff>
      <xdr:row>53</xdr:row>
      <xdr:rowOff>28574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D9382B2F-F4BF-4610-A060-99C6FC98E3EC}"/>
            </a:ext>
          </a:extLst>
        </xdr:cNvPr>
        <xdr:cNvSpPr/>
      </xdr:nvSpPr>
      <xdr:spPr>
        <a:xfrm>
          <a:off x="419101" y="12430124"/>
          <a:ext cx="247650" cy="25717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12</xdr:col>
      <xdr:colOff>533400</xdr:colOff>
      <xdr:row>25</xdr:row>
      <xdr:rowOff>54718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770BC119-4C6E-4C70-8009-834711CBA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8594"/>
          <a:ext cx="7772400" cy="4340968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25</xdr:row>
      <xdr:rowOff>142875</xdr:rowOff>
    </xdr:from>
    <xdr:to>
      <xdr:col>12</xdr:col>
      <xdr:colOff>581025</xdr:colOff>
      <xdr:row>50</xdr:row>
      <xdr:rowOff>18999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9CFE1C83-8FD5-48FA-B9E0-0CFCBECBA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4607719"/>
          <a:ext cx="7772400" cy="4340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H64" sqref="H6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 t="s">
        <v>14</v>
      </c>
    </row>
    <row r="5" spans="1:18" ht="19.5" thickBot="1" x14ac:dyDescent="0.45">
      <c r="A5" s="1" t="s">
        <v>13</v>
      </c>
      <c r="C5" s="29" t="s">
        <v>33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4" t="s">
        <v>3</v>
      </c>
      <c r="H6" s="85"/>
      <c r="I6" s="91"/>
      <c r="J6" s="84" t="s">
        <v>22</v>
      </c>
      <c r="K6" s="85"/>
      <c r="L6" s="91"/>
      <c r="M6" s="84" t="s">
        <v>23</v>
      </c>
      <c r="N6" s="85"/>
      <c r="O6" s="91"/>
    </row>
    <row r="7" spans="1:18" ht="19.5" thickBot="1" x14ac:dyDescent="0.45">
      <c r="A7" s="27"/>
      <c r="B7" s="27" t="s">
        <v>2</v>
      </c>
      <c r="C7" s="64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22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42394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>IF(E9="","",H8+N9)</f>
        <v>104500</v>
      </c>
      <c r="I9" s="22">
        <f>IF(F9="","",I8+O9)</f>
        <v>106000</v>
      </c>
      <c r="J9" s="41">
        <f t="shared" ref="J9:L12" si="0">IF(G8="","",G8*0.03)</f>
        <v>3000</v>
      </c>
      <c r="K9" s="42">
        <f t="shared" si="0"/>
        <v>3000</v>
      </c>
      <c r="L9" s="43">
        <f t="shared" si="0"/>
        <v>3000</v>
      </c>
      <c r="M9" s="41">
        <f t="shared" ref="M9:O12" si="1">IF(D9="","",J9*D9)</f>
        <v>3810</v>
      </c>
      <c r="N9" s="42">
        <f t="shared" si="1"/>
        <v>4500</v>
      </c>
      <c r="O9" s="43">
        <f t="shared" si="1"/>
        <v>6000</v>
      </c>
      <c r="P9" s="40"/>
      <c r="Q9" s="40"/>
      <c r="R9" s="40"/>
    </row>
    <row r="10" spans="1:18" x14ac:dyDescent="0.4">
      <c r="A10" s="9">
        <v>2</v>
      </c>
      <c r="B10" s="5">
        <v>42401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si="0"/>
        <v>3114.2999999999997</v>
      </c>
      <c r="K10" s="45">
        <f t="shared" si="0"/>
        <v>3135</v>
      </c>
      <c r="L10" s="46">
        <f t="shared" si="0"/>
        <v>3180</v>
      </c>
      <c r="M10" s="44">
        <f t="shared" si="1"/>
        <v>3955.1609999999996</v>
      </c>
      <c r="N10" s="45">
        <f t="shared" si="1"/>
        <v>4702.5</v>
      </c>
      <c r="O10" s="46">
        <f t="shared" si="1"/>
        <v>6360</v>
      </c>
      <c r="P10" s="40"/>
      <c r="Q10" s="40"/>
      <c r="R10" s="40"/>
    </row>
    <row r="11" spans="1:18" x14ac:dyDescent="0.4">
      <c r="A11" s="9">
        <v>3</v>
      </c>
      <c r="B11" s="5">
        <v>42416</v>
      </c>
      <c r="C11" s="47">
        <v>2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0"/>
        <v>3232.9548299999997</v>
      </c>
      <c r="K11" s="45">
        <f t="shared" si="0"/>
        <v>3276.0749999999998</v>
      </c>
      <c r="L11" s="46">
        <f t="shared" si="0"/>
        <v>3370.7999999999997</v>
      </c>
      <c r="M11" s="44">
        <f t="shared" si="1"/>
        <v>4105.8526340999997</v>
      </c>
      <c r="N11" s="45">
        <f t="shared" si="1"/>
        <v>4914.1124999999993</v>
      </c>
      <c r="O11" s="46">
        <f t="shared" si="1"/>
        <v>6741.5999999999995</v>
      </c>
      <c r="P11" s="40"/>
      <c r="Q11" s="40"/>
      <c r="R11" s="40"/>
    </row>
    <row r="12" spans="1:18" x14ac:dyDescent="0.4">
      <c r="A12" s="9">
        <v>4</v>
      </c>
      <c r="B12" s="5">
        <v>42450</v>
      </c>
      <c r="C12" s="47">
        <v>2</v>
      </c>
      <c r="D12" s="57">
        <v>1.27</v>
      </c>
      <c r="E12" s="58">
        <v>-1</v>
      </c>
      <c r="F12" s="59">
        <v>-1</v>
      </c>
      <c r="G12" s="22">
        <f t="shared" si="2"/>
        <v>116133.29925355921</v>
      </c>
      <c r="H12" s="22">
        <f t="shared" si="3"/>
        <v>110693.11412500001</v>
      </c>
      <c r="I12" s="22">
        <f t="shared" si="4"/>
        <v>115528.55200000001</v>
      </c>
      <c r="J12" s="44">
        <f t="shared" si="0"/>
        <v>3356.1304090229996</v>
      </c>
      <c r="K12" s="45">
        <f t="shared" si="0"/>
        <v>3423.4983750000001</v>
      </c>
      <c r="L12" s="46">
        <f t="shared" si="0"/>
        <v>3573.0480000000002</v>
      </c>
      <c r="M12" s="44">
        <f t="shared" si="1"/>
        <v>4262.2856194592096</v>
      </c>
      <c r="N12" s="45">
        <f t="shared" si="1"/>
        <v>-3423.4983750000001</v>
      </c>
      <c r="O12" s="46">
        <f t="shared" si="1"/>
        <v>-3573.0480000000002</v>
      </c>
      <c r="P12" s="40"/>
      <c r="Q12" s="40"/>
      <c r="R12" s="40"/>
    </row>
    <row r="13" spans="1:18" x14ac:dyDescent="0.4">
      <c r="A13" s="9">
        <v>5</v>
      </c>
      <c r="B13" s="5">
        <v>42475</v>
      </c>
      <c r="C13" s="47">
        <v>1</v>
      </c>
      <c r="D13" s="57">
        <v>1.27</v>
      </c>
      <c r="E13" s="58">
        <v>1.5</v>
      </c>
      <c r="F13" s="80">
        <v>-1</v>
      </c>
      <c r="G13" s="22">
        <f t="shared" si="2"/>
        <v>120557.97795511982</v>
      </c>
      <c r="H13" s="22">
        <f t="shared" si="3"/>
        <v>115674.30426062501</v>
      </c>
      <c r="I13" s="22">
        <f t="shared" si="4"/>
        <v>112062.69544000001</v>
      </c>
      <c r="J13" s="44">
        <f t="shared" ref="J13:J58" si="5">IF(G12="","",G12*0.03)</f>
        <v>3483.998977606776</v>
      </c>
      <c r="K13" s="45">
        <f t="shared" ref="K13:K58" si="6">IF(H12="","",H12*0.03)</f>
        <v>3320.7934237499999</v>
      </c>
      <c r="L13" s="46">
        <f t="shared" ref="L13:L58" si="7">IF(I12="","",I12*0.03)</f>
        <v>3465.8565600000002</v>
      </c>
      <c r="M13" s="44">
        <f t="shared" ref="M13:M58" si="8">IF(D13="","",J13*D13)</f>
        <v>4424.6787015606051</v>
      </c>
      <c r="N13" s="45">
        <f t="shared" ref="N13:N58" si="9">IF(E13="","",K13*E13)</f>
        <v>4981.190135625</v>
      </c>
      <c r="O13" s="46">
        <f t="shared" ref="O13:O58" si="10">IF(F13="","",L13*F13)</f>
        <v>-3465.8565600000002</v>
      </c>
      <c r="P13" s="40"/>
      <c r="Q13" s="40"/>
      <c r="R13" s="40"/>
    </row>
    <row r="14" spans="1:18" x14ac:dyDescent="0.4">
      <c r="A14" s="9">
        <v>6</v>
      </c>
      <c r="B14" s="5">
        <v>42485</v>
      </c>
      <c r="C14" s="47">
        <v>1</v>
      </c>
      <c r="D14" s="57">
        <v>1.27</v>
      </c>
      <c r="E14" s="58">
        <v>1.5</v>
      </c>
      <c r="F14" s="59">
        <v>2</v>
      </c>
      <c r="G14" s="22">
        <f t="shared" si="2"/>
        <v>125151.23691520988</v>
      </c>
      <c r="H14" s="22">
        <f t="shared" si="3"/>
        <v>120879.64795235313</v>
      </c>
      <c r="I14" s="22">
        <f t="shared" si="4"/>
        <v>118786.45716640001</v>
      </c>
      <c r="J14" s="44">
        <f t="shared" si="5"/>
        <v>3616.7393386535941</v>
      </c>
      <c r="K14" s="45">
        <f t="shared" si="6"/>
        <v>3470.2291278187499</v>
      </c>
      <c r="L14" s="46">
        <f t="shared" si="7"/>
        <v>3361.8808632</v>
      </c>
      <c r="M14" s="44">
        <f t="shared" si="8"/>
        <v>4593.2589600900646</v>
      </c>
      <c r="N14" s="45">
        <f t="shared" si="9"/>
        <v>5205.3436917281251</v>
      </c>
      <c r="O14" s="46">
        <f t="shared" si="10"/>
        <v>6723.7617264</v>
      </c>
      <c r="P14" s="40"/>
      <c r="Q14" s="40"/>
      <c r="R14" s="40"/>
    </row>
    <row r="15" spans="1:18" x14ac:dyDescent="0.4">
      <c r="A15" s="9">
        <v>7</v>
      </c>
      <c r="B15" s="5">
        <v>42541</v>
      </c>
      <c r="C15" s="47">
        <v>2</v>
      </c>
      <c r="D15" s="57">
        <v>1.27</v>
      </c>
      <c r="E15" s="58">
        <v>-1</v>
      </c>
      <c r="F15" s="59">
        <v>-1</v>
      </c>
      <c r="G15" s="22">
        <f t="shared" si="2"/>
        <v>129919.49904167937</v>
      </c>
      <c r="H15" s="22">
        <f t="shared" si="3"/>
        <v>117253.25851378254</v>
      </c>
      <c r="I15" s="22">
        <f t="shared" si="4"/>
        <v>115222.863451408</v>
      </c>
      <c r="J15" s="44">
        <f t="shared" si="5"/>
        <v>3754.5371074562963</v>
      </c>
      <c r="K15" s="45">
        <f t="shared" si="6"/>
        <v>3626.3894385705939</v>
      </c>
      <c r="L15" s="46">
        <f t="shared" si="7"/>
        <v>3563.5937149920001</v>
      </c>
      <c r="M15" s="44">
        <f t="shared" si="8"/>
        <v>4768.2621264694963</v>
      </c>
      <c r="N15" s="45">
        <f t="shared" si="9"/>
        <v>-3626.3894385705939</v>
      </c>
      <c r="O15" s="46">
        <f t="shared" si="10"/>
        <v>-3563.5937149920001</v>
      </c>
      <c r="P15" s="40"/>
      <c r="Q15" s="40"/>
      <c r="R15" s="40"/>
    </row>
    <row r="16" spans="1:18" x14ac:dyDescent="0.4">
      <c r="A16" s="9">
        <v>8</v>
      </c>
      <c r="B16" s="5">
        <v>42601</v>
      </c>
      <c r="C16" s="47">
        <v>2</v>
      </c>
      <c r="D16" s="57">
        <v>1.27</v>
      </c>
      <c r="E16" s="58">
        <v>-1</v>
      </c>
      <c r="F16" s="59">
        <v>-1</v>
      </c>
      <c r="G16" s="22">
        <f t="shared" si="2"/>
        <v>134869.43195516735</v>
      </c>
      <c r="H16" s="22">
        <f t="shared" si="3"/>
        <v>113735.66075836906</v>
      </c>
      <c r="I16" s="22">
        <f t="shared" si="4"/>
        <v>111766.17754786577</v>
      </c>
      <c r="J16" s="44">
        <f t="shared" si="5"/>
        <v>3897.5849712503809</v>
      </c>
      <c r="K16" s="45">
        <f t="shared" si="6"/>
        <v>3517.5977554134761</v>
      </c>
      <c r="L16" s="46">
        <f t="shared" si="7"/>
        <v>3456.6859035422399</v>
      </c>
      <c r="M16" s="44">
        <f t="shared" si="8"/>
        <v>4949.9329134879836</v>
      </c>
      <c r="N16" s="45">
        <f t="shared" si="9"/>
        <v>-3517.5977554134761</v>
      </c>
      <c r="O16" s="46">
        <f t="shared" si="10"/>
        <v>-3456.6859035422399</v>
      </c>
      <c r="P16" s="40"/>
      <c r="Q16" s="40"/>
      <c r="R16" s="40"/>
    </row>
    <row r="17" spans="1:18" x14ac:dyDescent="0.4">
      <c r="A17" s="9">
        <v>9</v>
      </c>
      <c r="B17" s="5">
        <v>42632</v>
      </c>
      <c r="C17" s="47">
        <v>1</v>
      </c>
      <c r="D17" s="57">
        <v>1.27</v>
      </c>
      <c r="E17" s="58">
        <v>1.5</v>
      </c>
      <c r="F17" s="59">
        <v>-1</v>
      </c>
      <c r="G17" s="22">
        <f t="shared" si="2"/>
        <v>140007.95731265924</v>
      </c>
      <c r="H17" s="22">
        <f t="shared" si="3"/>
        <v>118853.76549249567</v>
      </c>
      <c r="I17" s="22">
        <f t="shared" si="4"/>
        <v>108413.1922214298</v>
      </c>
      <c r="J17" s="44">
        <f t="shared" si="5"/>
        <v>4046.0829586550203</v>
      </c>
      <c r="K17" s="45">
        <f t="shared" si="6"/>
        <v>3412.0698227510716</v>
      </c>
      <c r="L17" s="46">
        <f t="shared" si="7"/>
        <v>3352.9853264359726</v>
      </c>
      <c r="M17" s="44">
        <f t="shared" si="8"/>
        <v>5138.5253574918761</v>
      </c>
      <c r="N17" s="45">
        <f t="shared" si="9"/>
        <v>5118.1047341266076</v>
      </c>
      <c r="O17" s="46">
        <f t="shared" si="10"/>
        <v>-3352.9853264359726</v>
      </c>
      <c r="P17" s="40"/>
      <c r="Q17" s="40"/>
      <c r="R17" s="40"/>
    </row>
    <row r="18" spans="1:18" x14ac:dyDescent="0.4">
      <c r="A18" s="9">
        <v>10</v>
      </c>
      <c r="B18" s="5">
        <v>42646</v>
      </c>
      <c r="C18" s="47">
        <v>2</v>
      </c>
      <c r="D18" s="57">
        <v>1.27</v>
      </c>
      <c r="E18" s="58">
        <v>1.5</v>
      </c>
      <c r="F18" s="59">
        <v>2</v>
      </c>
      <c r="G18" s="22">
        <f t="shared" si="2"/>
        <v>145342.26048627155</v>
      </c>
      <c r="H18" s="22">
        <f t="shared" si="3"/>
        <v>124202.18493965798</v>
      </c>
      <c r="I18" s="22">
        <f t="shared" si="4"/>
        <v>114917.98375471558</v>
      </c>
      <c r="J18" s="44">
        <f t="shared" si="5"/>
        <v>4200.2387193797767</v>
      </c>
      <c r="K18" s="45">
        <f t="shared" si="6"/>
        <v>3565.6129647748699</v>
      </c>
      <c r="L18" s="46">
        <f t="shared" si="7"/>
        <v>3252.3957666428937</v>
      </c>
      <c r="M18" s="44">
        <f t="shared" si="8"/>
        <v>5334.3031736123166</v>
      </c>
      <c r="N18" s="45">
        <f t="shared" si="9"/>
        <v>5348.419447162305</v>
      </c>
      <c r="O18" s="46">
        <f t="shared" si="10"/>
        <v>6504.7915332857874</v>
      </c>
      <c r="P18" s="40"/>
      <c r="Q18" s="40"/>
      <c r="R18" s="40"/>
    </row>
    <row r="19" spans="1:18" x14ac:dyDescent="0.4">
      <c r="A19" s="9">
        <v>11</v>
      </c>
      <c r="B19" s="5">
        <v>42656</v>
      </c>
      <c r="C19" s="47">
        <v>1</v>
      </c>
      <c r="D19" s="57">
        <v>-1</v>
      </c>
      <c r="E19" s="58">
        <v>-1</v>
      </c>
      <c r="F19" s="59">
        <v>-1</v>
      </c>
      <c r="G19" s="22">
        <f t="shared" si="2"/>
        <v>140981.9926716834</v>
      </c>
      <c r="H19" s="22">
        <f t="shared" si="3"/>
        <v>120476.11939146824</v>
      </c>
      <c r="I19" s="22">
        <f t="shared" si="4"/>
        <v>111470.44424207411</v>
      </c>
      <c r="J19" s="44">
        <f t="shared" si="5"/>
        <v>4360.2678145881464</v>
      </c>
      <c r="K19" s="45">
        <f t="shared" si="6"/>
        <v>3726.0655481897393</v>
      </c>
      <c r="L19" s="46">
        <f t="shared" si="7"/>
        <v>3447.5395126414674</v>
      </c>
      <c r="M19" s="44">
        <f t="shared" si="8"/>
        <v>-4360.2678145881464</v>
      </c>
      <c r="N19" s="45">
        <f t="shared" si="9"/>
        <v>-3726.0655481897393</v>
      </c>
      <c r="O19" s="46">
        <f t="shared" si="10"/>
        <v>-3447.5395126414674</v>
      </c>
      <c r="P19" s="40"/>
      <c r="Q19" s="40"/>
      <c r="R19" s="40"/>
    </row>
    <row r="20" spans="1:18" x14ac:dyDescent="0.4">
      <c r="A20" s="9">
        <v>12</v>
      </c>
      <c r="B20" s="5">
        <v>42660</v>
      </c>
      <c r="C20" s="47">
        <v>1</v>
      </c>
      <c r="D20" s="57">
        <v>-1</v>
      </c>
      <c r="E20" s="58">
        <v>-1</v>
      </c>
      <c r="F20" s="59">
        <v>-1</v>
      </c>
      <c r="G20" s="22">
        <f t="shared" si="2"/>
        <v>136752.5328915329</v>
      </c>
      <c r="H20" s="22">
        <f t="shared" si="3"/>
        <v>116861.83580972419</v>
      </c>
      <c r="I20" s="22">
        <f t="shared" si="4"/>
        <v>108126.33091481189</v>
      </c>
      <c r="J20" s="44">
        <f t="shared" si="5"/>
        <v>4229.4597801505015</v>
      </c>
      <c r="K20" s="45">
        <f t="shared" si="6"/>
        <v>3614.2835817440468</v>
      </c>
      <c r="L20" s="46">
        <f t="shared" si="7"/>
        <v>3344.1133272622233</v>
      </c>
      <c r="M20" s="44">
        <f t="shared" si="8"/>
        <v>-4229.4597801505015</v>
      </c>
      <c r="N20" s="45">
        <f t="shared" si="9"/>
        <v>-3614.2835817440468</v>
      </c>
      <c r="O20" s="46">
        <f t="shared" si="10"/>
        <v>-3344.1133272622233</v>
      </c>
      <c r="P20" s="40"/>
      <c r="Q20" s="40"/>
      <c r="R20" s="40"/>
    </row>
    <row r="21" spans="1:18" x14ac:dyDescent="0.4">
      <c r="A21" s="9">
        <v>13</v>
      </c>
      <c r="B21" s="5">
        <v>42745</v>
      </c>
      <c r="C21" s="47">
        <v>2</v>
      </c>
      <c r="D21" s="57">
        <v>1.27</v>
      </c>
      <c r="E21" s="58">
        <v>1.5</v>
      </c>
      <c r="F21" s="59">
        <v>2</v>
      </c>
      <c r="G21" s="22">
        <f t="shared" si="2"/>
        <v>141962.8043947003</v>
      </c>
      <c r="H21" s="22">
        <f t="shared" si="3"/>
        <v>122120.61842116178</v>
      </c>
      <c r="I21" s="22">
        <f t="shared" si="4"/>
        <v>114613.9107697006</v>
      </c>
      <c r="J21" s="44">
        <f t="shared" si="5"/>
        <v>4102.5759867459865</v>
      </c>
      <c r="K21" s="45">
        <f t="shared" si="6"/>
        <v>3505.8550742917255</v>
      </c>
      <c r="L21" s="46">
        <f t="shared" si="7"/>
        <v>3243.7899274443566</v>
      </c>
      <c r="M21" s="44">
        <f t="shared" si="8"/>
        <v>5210.2715031674034</v>
      </c>
      <c r="N21" s="45">
        <f t="shared" si="9"/>
        <v>5258.7826114375885</v>
      </c>
      <c r="O21" s="46">
        <f t="shared" si="10"/>
        <v>6487.5798548887133</v>
      </c>
      <c r="P21" s="40"/>
      <c r="Q21" s="40"/>
      <c r="R21" s="40"/>
    </row>
    <row r="22" spans="1:18" x14ac:dyDescent="0.4">
      <c r="A22" s="9">
        <v>14</v>
      </c>
      <c r="B22" s="5">
        <v>42753</v>
      </c>
      <c r="C22" s="47">
        <v>2</v>
      </c>
      <c r="D22" s="57">
        <v>1.27</v>
      </c>
      <c r="E22" s="58">
        <v>1.5</v>
      </c>
      <c r="F22" s="59">
        <v>2</v>
      </c>
      <c r="G22" s="22">
        <f t="shared" si="2"/>
        <v>147371.5872421384</v>
      </c>
      <c r="H22" s="22">
        <f t="shared" si="3"/>
        <v>127616.04625011406</v>
      </c>
      <c r="I22" s="22">
        <f t="shared" si="4"/>
        <v>121490.74541588263</v>
      </c>
      <c r="J22" s="44">
        <f t="shared" si="5"/>
        <v>4258.8841318410086</v>
      </c>
      <c r="K22" s="45">
        <f t="shared" si="6"/>
        <v>3663.6185526348531</v>
      </c>
      <c r="L22" s="46">
        <f t="shared" si="7"/>
        <v>3438.4173230910178</v>
      </c>
      <c r="M22" s="44">
        <f t="shared" si="8"/>
        <v>5408.7828474380813</v>
      </c>
      <c r="N22" s="45">
        <f t="shared" si="9"/>
        <v>5495.4278289522799</v>
      </c>
      <c r="O22" s="46">
        <f t="shared" si="10"/>
        <v>6876.8346461820356</v>
      </c>
      <c r="P22" s="40"/>
      <c r="Q22" s="40"/>
      <c r="R22" s="40"/>
    </row>
    <row r="23" spans="1:18" x14ac:dyDescent="0.4">
      <c r="A23" s="9">
        <v>15</v>
      </c>
      <c r="B23" s="5">
        <v>42759</v>
      </c>
      <c r="C23" s="47">
        <v>2</v>
      </c>
      <c r="D23" s="57">
        <v>1.27</v>
      </c>
      <c r="E23" s="58">
        <v>1.5</v>
      </c>
      <c r="F23" s="80">
        <v>-1</v>
      </c>
      <c r="G23" s="22">
        <f t="shared" si="2"/>
        <v>152986.44471606388</v>
      </c>
      <c r="H23" s="22">
        <f t="shared" si="3"/>
        <v>133358.76833136918</v>
      </c>
      <c r="I23" s="22">
        <f t="shared" si="4"/>
        <v>117846.02305340616</v>
      </c>
      <c r="J23" s="44">
        <f t="shared" si="5"/>
        <v>4421.1476172641514</v>
      </c>
      <c r="K23" s="45">
        <f t="shared" si="6"/>
        <v>3828.4813875034215</v>
      </c>
      <c r="L23" s="46">
        <f t="shared" si="7"/>
        <v>3644.7223624764788</v>
      </c>
      <c r="M23" s="44">
        <f t="shared" si="8"/>
        <v>5614.8574739254727</v>
      </c>
      <c r="N23" s="45">
        <f t="shared" si="9"/>
        <v>5742.7220812551323</v>
      </c>
      <c r="O23" s="46">
        <f t="shared" si="10"/>
        <v>-3644.7223624764788</v>
      </c>
      <c r="P23" s="40"/>
      <c r="Q23" s="40"/>
      <c r="R23" s="40"/>
    </row>
    <row r="24" spans="1:18" x14ac:dyDescent="0.4">
      <c r="A24" s="9">
        <v>16</v>
      </c>
      <c r="B24" s="5">
        <v>42767</v>
      </c>
      <c r="C24" s="47">
        <v>2</v>
      </c>
      <c r="D24" s="57">
        <v>-1</v>
      </c>
      <c r="E24" s="58">
        <v>-1</v>
      </c>
      <c r="F24" s="59">
        <v>-1</v>
      </c>
      <c r="G24" s="22">
        <f t="shared" si="2"/>
        <v>148396.85137458195</v>
      </c>
      <c r="H24" s="22">
        <f t="shared" si="3"/>
        <v>129358.00528142811</v>
      </c>
      <c r="I24" s="22">
        <f t="shared" si="4"/>
        <v>114310.64236180397</v>
      </c>
      <c r="J24" s="44">
        <f t="shared" si="5"/>
        <v>4589.5933414819165</v>
      </c>
      <c r="K24" s="45">
        <f t="shared" si="6"/>
        <v>4000.7630499410752</v>
      </c>
      <c r="L24" s="46">
        <f t="shared" si="7"/>
        <v>3535.3806916021845</v>
      </c>
      <c r="M24" s="44">
        <f t="shared" si="8"/>
        <v>-4589.5933414819165</v>
      </c>
      <c r="N24" s="45">
        <f t="shared" si="9"/>
        <v>-4000.7630499410752</v>
      </c>
      <c r="O24" s="46">
        <f t="shared" si="10"/>
        <v>-3535.3806916021845</v>
      </c>
      <c r="P24" s="40"/>
      <c r="Q24" s="40"/>
      <c r="R24" s="40"/>
    </row>
    <row r="25" spans="1:18" x14ac:dyDescent="0.4">
      <c r="A25" s="9">
        <v>17</v>
      </c>
      <c r="B25" s="5">
        <v>42783</v>
      </c>
      <c r="C25" s="47">
        <v>2</v>
      </c>
      <c r="D25" s="57">
        <v>1.27</v>
      </c>
      <c r="E25" s="58">
        <v>1.5</v>
      </c>
      <c r="F25" s="59">
        <v>2</v>
      </c>
      <c r="G25" s="22">
        <f t="shared" si="2"/>
        <v>154050.77141195352</v>
      </c>
      <c r="H25" s="22">
        <f t="shared" si="3"/>
        <v>135179.11551909236</v>
      </c>
      <c r="I25" s="22">
        <f t="shared" si="4"/>
        <v>121169.2809035122</v>
      </c>
      <c r="J25" s="44">
        <f t="shared" si="5"/>
        <v>4451.9055412374582</v>
      </c>
      <c r="K25" s="45">
        <f t="shared" si="6"/>
        <v>3880.740158442843</v>
      </c>
      <c r="L25" s="46">
        <f t="shared" si="7"/>
        <v>3429.3192708541192</v>
      </c>
      <c r="M25" s="44">
        <f t="shared" si="8"/>
        <v>5653.9200373715721</v>
      </c>
      <c r="N25" s="45">
        <f t="shared" si="9"/>
        <v>5821.1102376642648</v>
      </c>
      <c r="O25" s="46">
        <f t="shared" si="10"/>
        <v>6858.6385417082383</v>
      </c>
      <c r="P25" s="40"/>
      <c r="Q25" s="40"/>
      <c r="R25" s="40"/>
    </row>
    <row r="26" spans="1:18" x14ac:dyDescent="0.4">
      <c r="A26" s="9">
        <v>18</v>
      </c>
      <c r="B26" s="5">
        <v>42851</v>
      </c>
      <c r="C26" s="47">
        <v>2</v>
      </c>
      <c r="D26" s="57">
        <v>1.27</v>
      </c>
      <c r="E26" s="58">
        <v>1.5</v>
      </c>
      <c r="F26" s="59">
        <v>2</v>
      </c>
      <c r="G26" s="22">
        <f t="shared" si="2"/>
        <v>159920.10580274896</v>
      </c>
      <c r="H26" s="22">
        <f t="shared" si="3"/>
        <v>141262.17571745152</v>
      </c>
      <c r="I26" s="22">
        <f t="shared" si="4"/>
        <v>128439.43775772293</v>
      </c>
      <c r="J26" s="44">
        <f t="shared" si="5"/>
        <v>4621.5231423586056</v>
      </c>
      <c r="K26" s="45">
        <f t="shared" si="6"/>
        <v>4055.3734655727708</v>
      </c>
      <c r="L26" s="46">
        <f t="shared" si="7"/>
        <v>3635.0784271053658</v>
      </c>
      <c r="M26" s="44">
        <f t="shared" si="8"/>
        <v>5869.3343907954295</v>
      </c>
      <c r="N26" s="45">
        <f t="shared" si="9"/>
        <v>6083.0601983591559</v>
      </c>
      <c r="O26" s="46">
        <f t="shared" si="10"/>
        <v>7270.1568542107316</v>
      </c>
      <c r="P26" s="40"/>
      <c r="Q26" s="40"/>
      <c r="R26" s="40"/>
    </row>
    <row r="27" spans="1:18" x14ac:dyDescent="0.4">
      <c r="A27" s="9">
        <v>19</v>
      </c>
      <c r="B27" s="5">
        <v>42878</v>
      </c>
      <c r="C27" s="47">
        <v>2</v>
      </c>
      <c r="D27" s="57">
        <v>-1</v>
      </c>
      <c r="E27" s="58">
        <v>-1</v>
      </c>
      <c r="F27" s="59">
        <v>-1</v>
      </c>
      <c r="G27" s="22">
        <f t="shared" si="2"/>
        <v>155122.50262866649</v>
      </c>
      <c r="H27" s="22">
        <f t="shared" si="3"/>
        <v>137024.31044592799</v>
      </c>
      <c r="I27" s="22">
        <f t="shared" si="4"/>
        <v>124586.25462499124</v>
      </c>
      <c r="J27" s="44">
        <f t="shared" si="5"/>
        <v>4797.6031740824683</v>
      </c>
      <c r="K27" s="45">
        <f t="shared" si="6"/>
        <v>4237.8652715235457</v>
      </c>
      <c r="L27" s="46">
        <f t="shared" si="7"/>
        <v>3853.1831327316877</v>
      </c>
      <c r="M27" s="44">
        <f t="shared" si="8"/>
        <v>-4797.6031740824683</v>
      </c>
      <c r="N27" s="45">
        <f t="shared" si="9"/>
        <v>-4237.8652715235457</v>
      </c>
      <c r="O27" s="46">
        <f t="shared" si="10"/>
        <v>-3853.1831327316877</v>
      </c>
      <c r="P27" s="40"/>
      <c r="Q27" s="40"/>
      <c r="R27" s="40"/>
    </row>
    <row r="28" spans="1:18" x14ac:dyDescent="0.4">
      <c r="A28" s="9">
        <v>20</v>
      </c>
      <c r="B28" s="5">
        <v>42887</v>
      </c>
      <c r="C28" s="47">
        <v>2</v>
      </c>
      <c r="D28" s="57">
        <v>-1</v>
      </c>
      <c r="E28" s="58">
        <v>-1</v>
      </c>
      <c r="F28" s="59">
        <v>-1</v>
      </c>
      <c r="G28" s="22">
        <f t="shared" si="2"/>
        <v>150468.8275498065</v>
      </c>
      <c r="H28" s="22">
        <f t="shared" si="3"/>
        <v>132913.58113255014</v>
      </c>
      <c r="I28" s="22">
        <f t="shared" si="4"/>
        <v>120848.6669862415</v>
      </c>
      <c r="J28" s="44">
        <f t="shared" si="5"/>
        <v>4653.6750788599948</v>
      </c>
      <c r="K28" s="45">
        <f t="shared" si="6"/>
        <v>4110.7293133778394</v>
      </c>
      <c r="L28" s="46">
        <f t="shared" si="7"/>
        <v>3737.5876387497369</v>
      </c>
      <c r="M28" s="44">
        <f t="shared" si="8"/>
        <v>-4653.6750788599948</v>
      </c>
      <c r="N28" s="45">
        <f t="shared" si="9"/>
        <v>-4110.7293133778394</v>
      </c>
      <c r="O28" s="46">
        <f t="shared" si="10"/>
        <v>-3737.5876387497369</v>
      </c>
      <c r="P28" s="40"/>
      <c r="Q28" s="40"/>
      <c r="R28" s="40"/>
    </row>
    <row r="29" spans="1:18" x14ac:dyDescent="0.4">
      <c r="A29" s="9">
        <v>21</v>
      </c>
      <c r="B29" s="5">
        <v>42903</v>
      </c>
      <c r="C29" s="47">
        <v>1</v>
      </c>
      <c r="D29" s="57">
        <v>1.27</v>
      </c>
      <c r="E29" s="58">
        <v>1.5</v>
      </c>
      <c r="F29" s="80">
        <v>2</v>
      </c>
      <c r="G29" s="22">
        <f t="shared" si="2"/>
        <v>156201.68987945412</v>
      </c>
      <c r="H29" s="22">
        <f t="shared" si="3"/>
        <v>138894.69228351489</v>
      </c>
      <c r="I29" s="22">
        <f t="shared" si="4"/>
        <v>128099.58700541599</v>
      </c>
      <c r="J29" s="44">
        <f t="shared" si="5"/>
        <v>4514.0648264941947</v>
      </c>
      <c r="K29" s="45">
        <f t="shared" si="6"/>
        <v>3987.4074339765043</v>
      </c>
      <c r="L29" s="46">
        <f t="shared" si="7"/>
        <v>3625.4600095872447</v>
      </c>
      <c r="M29" s="44">
        <f t="shared" si="8"/>
        <v>5732.8623296476271</v>
      </c>
      <c r="N29" s="45">
        <f t="shared" si="9"/>
        <v>5981.1111509647562</v>
      </c>
      <c r="O29" s="46">
        <f t="shared" si="10"/>
        <v>7250.9200191744894</v>
      </c>
      <c r="P29" s="40"/>
      <c r="Q29" s="40"/>
      <c r="R29" s="40"/>
    </row>
    <row r="30" spans="1:18" x14ac:dyDescent="0.4">
      <c r="A30" s="9">
        <v>22</v>
      </c>
      <c r="B30" s="5">
        <v>42922</v>
      </c>
      <c r="C30" s="47">
        <v>1</v>
      </c>
      <c r="D30" s="57">
        <v>1.27</v>
      </c>
      <c r="E30" s="58">
        <v>1.5</v>
      </c>
      <c r="F30" s="80">
        <v>2</v>
      </c>
      <c r="G30" s="22">
        <f t="shared" si="2"/>
        <v>162152.97426386131</v>
      </c>
      <c r="H30" s="22">
        <f t="shared" si="3"/>
        <v>145144.95343627306</v>
      </c>
      <c r="I30" s="22">
        <f t="shared" si="4"/>
        <v>135785.56222574096</v>
      </c>
      <c r="J30" s="44">
        <f t="shared" si="5"/>
        <v>4686.0506963836233</v>
      </c>
      <c r="K30" s="45">
        <f t="shared" si="6"/>
        <v>4166.8407685054462</v>
      </c>
      <c r="L30" s="46">
        <f t="shared" si="7"/>
        <v>3842.9876101624795</v>
      </c>
      <c r="M30" s="44">
        <f t="shared" si="8"/>
        <v>5951.2843844072013</v>
      </c>
      <c r="N30" s="45">
        <f t="shared" si="9"/>
        <v>6250.2611527581694</v>
      </c>
      <c r="O30" s="46">
        <f t="shared" si="10"/>
        <v>7685.9752203249591</v>
      </c>
      <c r="P30" s="40"/>
      <c r="Q30" s="40"/>
      <c r="R30" s="40"/>
    </row>
    <row r="31" spans="1:18" x14ac:dyDescent="0.4">
      <c r="A31" s="9">
        <v>23</v>
      </c>
      <c r="B31" s="5">
        <v>42944</v>
      </c>
      <c r="C31" s="47">
        <v>1</v>
      </c>
      <c r="D31" s="57">
        <v>1.27</v>
      </c>
      <c r="E31" s="58">
        <v>1.5</v>
      </c>
      <c r="F31" s="59">
        <v>2</v>
      </c>
      <c r="G31" s="22">
        <f t="shared" si="2"/>
        <v>168331.00258331443</v>
      </c>
      <c r="H31" s="22">
        <f t="shared" si="3"/>
        <v>151676.47634090536</v>
      </c>
      <c r="I31" s="22">
        <f t="shared" si="4"/>
        <v>143932.69595928543</v>
      </c>
      <c r="J31" s="44">
        <f t="shared" si="5"/>
        <v>4864.5892279158388</v>
      </c>
      <c r="K31" s="45">
        <f t="shared" si="6"/>
        <v>4354.3486030881913</v>
      </c>
      <c r="L31" s="46">
        <f t="shared" si="7"/>
        <v>4073.5668667722284</v>
      </c>
      <c r="M31" s="44">
        <f t="shared" si="8"/>
        <v>6178.0283194531157</v>
      </c>
      <c r="N31" s="45">
        <f t="shared" si="9"/>
        <v>6531.5229046322875</v>
      </c>
      <c r="O31" s="46">
        <f t="shared" si="10"/>
        <v>8147.1337335444568</v>
      </c>
      <c r="P31" s="40"/>
      <c r="Q31" s="40"/>
      <c r="R31" s="40"/>
    </row>
    <row r="32" spans="1:18" x14ac:dyDescent="0.4">
      <c r="A32" s="9">
        <v>24</v>
      </c>
      <c r="B32" s="5">
        <v>42961</v>
      </c>
      <c r="C32" s="47">
        <v>2</v>
      </c>
      <c r="D32" s="57">
        <v>1.27</v>
      </c>
      <c r="E32" s="58">
        <v>1.5</v>
      </c>
      <c r="F32" s="59">
        <v>2</v>
      </c>
      <c r="G32" s="22">
        <f t="shared" si="2"/>
        <v>174744.41378173872</v>
      </c>
      <c r="H32" s="22">
        <f t="shared" si="3"/>
        <v>158501.91777624609</v>
      </c>
      <c r="I32" s="22">
        <f t="shared" si="4"/>
        <v>152568.65771684254</v>
      </c>
      <c r="J32" s="44">
        <f t="shared" si="5"/>
        <v>5049.9300774994326</v>
      </c>
      <c r="K32" s="45">
        <f t="shared" si="6"/>
        <v>4550.2942902271607</v>
      </c>
      <c r="L32" s="46">
        <f t="shared" si="7"/>
        <v>4317.9808787785623</v>
      </c>
      <c r="M32" s="44">
        <f t="shared" si="8"/>
        <v>6413.41119842428</v>
      </c>
      <c r="N32" s="45">
        <f t="shared" si="9"/>
        <v>6825.441435340741</v>
      </c>
      <c r="O32" s="46">
        <f t="shared" si="10"/>
        <v>8635.9617575571247</v>
      </c>
      <c r="P32" s="40"/>
      <c r="Q32" s="40"/>
      <c r="R32" s="40"/>
    </row>
    <row r="33" spans="1:18" x14ac:dyDescent="0.4">
      <c r="A33" s="9">
        <v>25</v>
      </c>
      <c r="B33" s="5">
        <v>42986</v>
      </c>
      <c r="C33" s="47">
        <v>2</v>
      </c>
      <c r="D33" s="57">
        <v>1.27</v>
      </c>
      <c r="E33" s="58">
        <v>1.5</v>
      </c>
      <c r="F33" s="59">
        <v>2</v>
      </c>
      <c r="G33" s="22">
        <f t="shared" si="2"/>
        <v>181402.17594682297</v>
      </c>
      <c r="H33" s="22">
        <f t="shared" si="3"/>
        <v>165634.50407617717</v>
      </c>
      <c r="I33" s="22">
        <f t="shared" si="4"/>
        <v>161722.77717985309</v>
      </c>
      <c r="J33" s="44">
        <f t="shared" si="5"/>
        <v>5242.3324134521617</v>
      </c>
      <c r="K33" s="45">
        <f t="shared" si="6"/>
        <v>4755.0575332873823</v>
      </c>
      <c r="L33" s="46">
        <f t="shared" si="7"/>
        <v>4577.0597315052764</v>
      </c>
      <c r="M33" s="44">
        <f t="shared" si="8"/>
        <v>6657.7621650842457</v>
      </c>
      <c r="N33" s="45">
        <f t="shared" si="9"/>
        <v>7132.5862999310739</v>
      </c>
      <c r="O33" s="46">
        <f t="shared" si="10"/>
        <v>9154.1194630105529</v>
      </c>
      <c r="P33" s="40"/>
      <c r="Q33" s="40"/>
      <c r="R33" s="40"/>
    </row>
    <row r="34" spans="1:18" x14ac:dyDescent="0.4">
      <c r="A34" s="9">
        <v>26</v>
      </c>
      <c r="B34" s="5">
        <v>43000</v>
      </c>
      <c r="C34" s="47">
        <v>2</v>
      </c>
      <c r="D34" s="57">
        <v>1.27</v>
      </c>
      <c r="E34" s="58">
        <v>1.5</v>
      </c>
      <c r="F34" s="80">
        <v>2</v>
      </c>
      <c r="G34" s="22">
        <f t="shared" si="2"/>
        <v>188313.59885039693</v>
      </c>
      <c r="H34" s="22">
        <f t="shared" si="3"/>
        <v>173088.05675960513</v>
      </c>
      <c r="I34" s="22">
        <f t="shared" si="4"/>
        <v>171426.14381064428</v>
      </c>
      <c r="J34" s="44">
        <f t="shared" si="5"/>
        <v>5442.0652784046888</v>
      </c>
      <c r="K34" s="45">
        <f t="shared" si="6"/>
        <v>4969.0351222853151</v>
      </c>
      <c r="L34" s="46">
        <f t="shared" si="7"/>
        <v>4851.6833153955922</v>
      </c>
      <c r="M34" s="44">
        <f t="shared" si="8"/>
        <v>6911.4229035739545</v>
      </c>
      <c r="N34" s="45">
        <f t="shared" si="9"/>
        <v>7453.5526834279726</v>
      </c>
      <c r="O34" s="46">
        <f t="shared" si="10"/>
        <v>9703.3666307911844</v>
      </c>
      <c r="P34" s="40"/>
      <c r="Q34" s="40"/>
      <c r="R34" s="40"/>
    </row>
    <row r="35" spans="1:18" x14ac:dyDescent="0.4">
      <c r="A35" s="9">
        <v>27</v>
      </c>
      <c r="B35" s="5">
        <v>43020</v>
      </c>
      <c r="C35" s="47">
        <v>2</v>
      </c>
      <c r="D35" s="57">
        <v>-1</v>
      </c>
      <c r="E35" s="58">
        <v>-1</v>
      </c>
      <c r="F35" s="80">
        <v>-1</v>
      </c>
      <c r="G35" s="22">
        <f t="shared" si="2"/>
        <v>182664.19088488503</v>
      </c>
      <c r="H35" s="22">
        <f t="shared" si="3"/>
        <v>167895.41505681697</v>
      </c>
      <c r="I35" s="22">
        <f t="shared" si="4"/>
        <v>166283.35949632496</v>
      </c>
      <c r="J35" s="44">
        <f t="shared" si="5"/>
        <v>5649.4079655119076</v>
      </c>
      <c r="K35" s="45">
        <f t="shared" si="6"/>
        <v>5192.6417027881535</v>
      </c>
      <c r="L35" s="46">
        <f t="shared" si="7"/>
        <v>5142.7843143193286</v>
      </c>
      <c r="M35" s="44">
        <f t="shared" si="8"/>
        <v>-5649.4079655119076</v>
      </c>
      <c r="N35" s="45">
        <f t="shared" si="9"/>
        <v>-5192.6417027881535</v>
      </c>
      <c r="O35" s="46">
        <f t="shared" si="10"/>
        <v>-5142.7843143193286</v>
      </c>
      <c r="P35" s="40"/>
      <c r="Q35" s="40"/>
      <c r="R35" s="40"/>
    </row>
    <row r="36" spans="1:18" x14ac:dyDescent="0.4">
      <c r="A36" s="9">
        <v>28</v>
      </c>
      <c r="B36" s="5">
        <v>43032</v>
      </c>
      <c r="C36" s="47">
        <v>1</v>
      </c>
      <c r="D36" s="57">
        <v>1.27</v>
      </c>
      <c r="E36" s="58">
        <v>1.5</v>
      </c>
      <c r="F36" s="59">
        <v>-1</v>
      </c>
      <c r="G36" s="22">
        <f t="shared" si="2"/>
        <v>189623.69655759915</v>
      </c>
      <c r="H36" s="22">
        <f t="shared" si="3"/>
        <v>175450.70873437374</v>
      </c>
      <c r="I36" s="22">
        <f t="shared" si="4"/>
        <v>161294.85871143523</v>
      </c>
      <c r="J36" s="44">
        <f t="shared" si="5"/>
        <v>5479.9257265465503</v>
      </c>
      <c r="K36" s="45">
        <f t="shared" si="6"/>
        <v>5036.8624517045091</v>
      </c>
      <c r="L36" s="46">
        <f t="shared" si="7"/>
        <v>4988.5007848897485</v>
      </c>
      <c r="M36" s="44">
        <f t="shared" si="8"/>
        <v>6959.5056727141191</v>
      </c>
      <c r="N36" s="45">
        <f t="shared" si="9"/>
        <v>7555.2936775567632</v>
      </c>
      <c r="O36" s="46">
        <f t="shared" si="10"/>
        <v>-4988.5007848897485</v>
      </c>
      <c r="P36" s="40"/>
      <c r="Q36" s="40"/>
      <c r="R36" s="40"/>
    </row>
    <row r="37" spans="1:18" x14ac:dyDescent="0.4">
      <c r="A37" s="9">
        <v>29</v>
      </c>
      <c r="B37" s="5">
        <v>43103</v>
      </c>
      <c r="C37" s="47">
        <v>2</v>
      </c>
      <c r="D37" s="57">
        <v>-1</v>
      </c>
      <c r="E37" s="58">
        <v>-1</v>
      </c>
      <c r="F37" s="59">
        <v>-1</v>
      </c>
      <c r="G37" s="22">
        <f t="shared" si="2"/>
        <v>183934.98566087117</v>
      </c>
      <c r="H37" s="22">
        <f t="shared" si="3"/>
        <v>170187.18747234251</v>
      </c>
      <c r="I37" s="22">
        <f t="shared" si="4"/>
        <v>156456.01295009218</v>
      </c>
      <c r="J37" s="44">
        <f t="shared" si="5"/>
        <v>5688.7108967279746</v>
      </c>
      <c r="K37" s="45">
        <f t="shared" si="6"/>
        <v>5263.5212620312122</v>
      </c>
      <c r="L37" s="46">
        <f t="shared" si="7"/>
        <v>4838.8457613430564</v>
      </c>
      <c r="M37" s="44">
        <f t="shared" si="8"/>
        <v>-5688.7108967279746</v>
      </c>
      <c r="N37" s="45">
        <f t="shared" si="9"/>
        <v>-5263.5212620312122</v>
      </c>
      <c r="O37" s="46">
        <f t="shared" si="10"/>
        <v>-4838.8457613430564</v>
      </c>
      <c r="P37" s="40"/>
      <c r="Q37" s="40"/>
      <c r="R37" s="40"/>
    </row>
    <row r="38" spans="1:18" x14ac:dyDescent="0.4">
      <c r="A38" s="9">
        <v>30</v>
      </c>
      <c r="B38" s="5">
        <v>43105</v>
      </c>
      <c r="C38" s="47">
        <v>2</v>
      </c>
      <c r="D38" s="57">
        <v>1.27</v>
      </c>
      <c r="E38" s="58">
        <v>1.5</v>
      </c>
      <c r="F38" s="59">
        <v>2</v>
      </c>
      <c r="G38" s="22">
        <f t="shared" si="2"/>
        <v>190942.90861455037</v>
      </c>
      <c r="H38" s="22">
        <f t="shared" si="3"/>
        <v>177845.61090859794</v>
      </c>
      <c r="I38" s="22">
        <f t="shared" si="4"/>
        <v>165843.3737270977</v>
      </c>
      <c r="J38" s="44">
        <f t="shared" si="5"/>
        <v>5518.0495698261348</v>
      </c>
      <c r="K38" s="45">
        <f t="shared" si="6"/>
        <v>5105.6156241702756</v>
      </c>
      <c r="L38" s="46">
        <f t="shared" si="7"/>
        <v>4693.6803885027648</v>
      </c>
      <c r="M38" s="44">
        <f t="shared" si="8"/>
        <v>7007.9229536791909</v>
      </c>
      <c r="N38" s="45">
        <f t="shared" si="9"/>
        <v>7658.4234362554134</v>
      </c>
      <c r="O38" s="46">
        <f t="shared" si="10"/>
        <v>9387.3607770055296</v>
      </c>
      <c r="P38" s="40"/>
      <c r="Q38" s="40"/>
      <c r="R38" s="40"/>
    </row>
    <row r="39" spans="1:18" x14ac:dyDescent="0.4">
      <c r="A39" s="9">
        <v>31</v>
      </c>
      <c r="B39" s="5">
        <v>43133</v>
      </c>
      <c r="C39" s="47">
        <v>2</v>
      </c>
      <c r="D39" s="57">
        <v>1.27</v>
      </c>
      <c r="E39" s="60">
        <v>1.5</v>
      </c>
      <c r="F39" s="59">
        <v>2</v>
      </c>
      <c r="G39" s="22">
        <f t="shared" si="2"/>
        <v>198217.83343276475</v>
      </c>
      <c r="H39" s="22">
        <f t="shared" si="3"/>
        <v>185848.66339948485</v>
      </c>
      <c r="I39" s="22">
        <f t="shared" si="4"/>
        <v>175793.97615072355</v>
      </c>
      <c r="J39" s="44">
        <f t="shared" si="5"/>
        <v>5728.2872584365105</v>
      </c>
      <c r="K39" s="45">
        <f t="shared" si="6"/>
        <v>5335.3683272579383</v>
      </c>
      <c r="L39" s="46">
        <f t="shared" si="7"/>
        <v>4975.3012118129309</v>
      </c>
      <c r="M39" s="44">
        <f t="shared" si="8"/>
        <v>7274.9248182143683</v>
      </c>
      <c r="N39" s="45">
        <f t="shared" si="9"/>
        <v>8003.0524908869074</v>
      </c>
      <c r="O39" s="46">
        <f t="shared" si="10"/>
        <v>9950.6024236258618</v>
      </c>
      <c r="P39" s="40"/>
      <c r="Q39" s="40"/>
      <c r="R39" s="40"/>
    </row>
    <row r="40" spans="1:18" x14ac:dyDescent="0.4">
      <c r="A40" s="9">
        <v>32</v>
      </c>
      <c r="B40" s="5">
        <v>43153</v>
      </c>
      <c r="C40" s="47">
        <v>1</v>
      </c>
      <c r="D40" s="57">
        <v>-1</v>
      </c>
      <c r="E40" s="60">
        <v>-1</v>
      </c>
      <c r="F40" s="59">
        <v>-1</v>
      </c>
      <c r="G40" s="22">
        <f t="shared" si="2"/>
        <v>192271.2984297818</v>
      </c>
      <c r="H40" s="22">
        <f t="shared" si="3"/>
        <v>180273.2034975003</v>
      </c>
      <c r="I40" s="22">
        <f t="shared" si="4"/>
        <v>170520.15686620184</v>
      </c>
      <c r="J40" s="44">
        <f t="shared" si="5"/>
        <v>5946.5350029829424</v>
      </c>
      <c r="K40" s="45">
        <f t="shared" si="6"/>
        <v>5575.4599019845455</v>
      </c>
      <c r="L40" s="46">
        <f t="shared" si="7"/>
        <v>5273.8192845217063</v>
      </c>
      <c r="M40" s="44">
        <f t="shared" si="8"/>
        <v>-5946.5350029829424</v>
      </c>
      <c r="N40" s="45">
        <f t="shared" si="9"/>
        <v>-5575.4599019845455</v>
      </c>
      <c r="O40" s="46">
        <f t="shared" si="10"/>
        <v>-5273.8192845217063</v>
      </c>
      <c r="P40" s="40"/>
      <c r="Q40" s="40"/>
      <c r="R40" s="40"/>
    </row>
    <row r="41" spans="1:18" x14ac:dyDescent="0.4">
      <c r="A41" s="9">
        <v>33</v>
      </c>
      <c r="B41" s="5">
        <v>43160</v>
      </c>
      <c r="C41" s="47">
        <v>1</v>
      </c>
      <c r="D41" s="57">
        <v>1.27</v>
      </c>
      <c r="E41" s="60">
        <v>1.5</v>
      </c>
      <c r="F41" s="80">
        <v>2</v>
      </c>
      <c r="G41" s="22">
        <f t="shared" si="2"/>
        <v>199596.83489995648</v>
      </c>
      <c r="H41" s="22">
        <f t="shared" si="3"/>
        <v>188385.49765488782</v>
      </c>
      <c r="I41" s="22">
        <f t="shared" si="4"/>
        <v>180751.36627817395</v>
      </c>
      <c r="J41" s="44">
        <f t="shared" si="5"/>
        <v>5768.1389528934542</v>
      </c>
      <c r="K41" s="45">
        <f t="shared" si="6"/>
        <v>5408.1961049250085</v>
      </c>
      <c r="L41" s="46">
        <f t="shared" si="7"/>
        <v>5115.6047059860548</v>
      </c>
      <c r="M41" s="44">
        <f t="shared" si="8"/>
        <v>7325.5364701746867</v>
      </c>
      <c r="N41" s="45">
        <f t="shared" si="9"/>
        <v>8112.2941573875123</v>
      </c>
      <c r="O41" s="46">
        <f t="shared" si="10"/>
        <v>10231.20941197211</v>
      </c>
      <c r="P41" s="40"/>
      <c r="Q41" s="40"/>
      <c r="R41" s="40"/>
    </row>
    <row r="42" spans="1:18" x14ac:dyDescent="0.4">
      <c r="A42" s="9">
        <v>34</v>
      </c>
      <c r="B42" s="5">
        <v>43179</v>
      </c>
      <c r="C42" s="47">
        <v>2</v>
      </c>
      <c r="D42" s="57">
        <v>1.27</v>
      </c>
      <c r="E42" s="60">
        <v>1.5</v>
      </c>
      <c r="F42" s="80">
        <v>2</v>
      </c>
      <c r="G42" s="22">
        <f t="shared" si="2"/>
        <v>207201.47430964481</v>
      </c>
      <c r="H42" s="22">
        <f t="shared" si="3"/>
        <v>196862.84504935777</v>
      </c>
      <c r="I42" s="22">
        <f t="shared" si="4"/>
        <v>191596.4482548644</v>
      </c>
      <c r="J42" s="44">
        <f t="shared" si="5"/>
        <v>5987.9050469986942</v>
      </c>
      <c r="K42" s="45">
        <f t="shared" si="6"/>
        <v>5651.5649296466345</v>
      </c>
      <c r="L42" s="46">
        <f t="shared" si="7"/>
        <v>5422.5409883452185</v>
      </c>
      <c r="M42" s="44">
        <f>IF(D42="","",J42*D42)</f>
        <v>7604.6394096883414</v>
      </c>
      <c r="N42" s="45">
        <f t="shared" si="9"/>
        <v>8477.3473944699508</v>
      </c>
      <c r="O42" s="46">
        <f t="shared" si="10"/>
        <v>10845.081976690437</v>
      </c>
      <c r="P42" s="40"/>
      <c r="Q42" s="40"/>
      <c r="R42" s="40"/>
    </row>
    <row r="43" spans="1:18" x14ac:dyDescent="0.4">
      <c r="A43" s="3">
        <v>35</v>
      </c>
      <c r="B43" s="5">
        <v>43182</v>
      </c>
      <c r="C43" s="47">
        <v>1</v>
      </c>
      <c r="D43" s="57">
        <v>1.27</v>
      </c>
      <c r="E43" s="60">
        <v>1.5</v>
      </c>
      <c r="F43" s="59">
        <v>2</v>
      </c>
      <c r="G43" s="22">
        <f>IF(D43="","",G42+M43)</f>
        <v>215095.85048084229</v>
      </c>
      <c r="H43" s="22">
        <f>IF(E43="","",H42+N43)</f>
        <v>205721.67307657888</v>
      </c>
      <c r="I43" s="22">
        <f>IF(F43="","",I42+O43)</f>
        <v>203092.23515015625</v>
      </c>
      <c r="J43" s="44">
        <f t="shared" si="5"/>
        <v>6216.044229289344</v>
      </c>
      <c r="K43" s="45">
        <f t="shared" si="6"/>
        <v>5905.8853514807324</v>
      </c>
      <c r="L43" s="46">
        <f t="shared" si="7"/>
        <v>5747.8934476459317</v>
      </c>
      <c r="M43" s="44">
        <f t="shared" si="8"/>
        <v>7894.3761711974666</v>
      </c>
      <c r="N43" s="45">
        <f t="shared" si="9"/>
        <v>8858.8280272210977</v>
      </c>
      <c r="O43" s="46">
        <f t="shared" si="10"/>
        <v>11495.786895291863</v>
      </c>
    </row>
    <row r="44" spans="1:18" x14ac:dyDescent="0.4">
      <c r="A44" s="9">
        <v>36</v>
      </c>
      <c r="B44" s="5">
        <v>43202</v>
      </c>
      <c r="C44" s="47">
        <v>2</v>
      </c>
      <c r="D44" s="57">
        <v>-1</v>
      </c>
      <c r="E44" s="60">
        <v>-1</v>
      </c>
      <c r="F44" s="59">
        <v>-1</v>
      </c>
      <c r="G44" s="22">
        <f t="shared" ref="G44:G58" si="11">IF(D44="","",G43+M44)</f>
        <v>208642.97496641701</v>
      </c>
      <c r="H44" s="22">
        <f t="shared" ref="H44:H58" si="12">IF(E44="","",H43+N44)</f>
        <v>199550.02288428153</v>
      </c>
      <c r="I44" s="22">
        <f t="shared" ref="I44:I58" si="13">IF(F44="","",I43+O44)</f>
        <v>196999.46809565157</v>
      </c>
      <c r="J44" s="44">
        <f>IF(G43="","",G43*0.03)</f>
        <v>6452.8755144252682</v>
      </c>
      <c r="K44" s="45">
        <f t="shared" si="6"/>
        <v>6171.6501922973666</v>
      </c>
      <c r="L44" s="46">
        <f t="shared" si="7"/>
        <v>6092.7670545046876</v>
      </c>
      <c r="M44" s="44">
        <f>IF(D44="","",J44*D44)</f>
        <v>-6452.8755144252682</v>
      </c>
      <c r="N44" s="45">
        <f t="shared" si="9"/>
        <v>-6171.6501922973666</v>
      </c>
      <c r="O44" s="46">
        <f t="shared" si="10"/>
        <v>-6092.7670545046876</v>
      </c>
    </row>
    <row r="45" spans="1:18" x14ac:dyDescent="0.4">
      <c r="A45" s="9">
        <v>37</v>
      </c>
      <c r="B45" s="5">
        <v>43234</v>
      </c>
      <c r="C45" s="47">
        <v>2</v>
      </c>
      <c r="D45" s="57">
        <v>1.27</v>
      </c>
      <c r="E45" s="58">
        <v>1.5</v>
      </c>
      <c r="F45" s="59">
        <v>2</v>
      </c>
      <c r="G45" s="22">
        <f t="shared" si="11"/>
        <v>216592.27231263751</v>
      </c>
      <c r="H45" s="22">
        <f t="shared" si="12"/>
        <v>208529.77391407421</v>
      </c>
      <c r="I45" s="22">
        <f t="shared" si="13"/>
        <v>208819.43618139066</v>
      </c>
      <c r="J45" s="44">
        <f t="shared" si="5"/>
        <v>6259.2892489925098</v>
      </c>
      <c r="K45" s="45">
        <f t="shared" si="6"/>
        <v>5986.5006865284458</v>
      </c>
      <c r="L45" s="46">
        <f t="shared" si="7"/>
        <v>5909.984042869547</v>
      </c>
      <c r="M45" s="44">
        <f t="shared" si="8"/>
        <v>7949.2973462204873</v>
      </c>
      <c r="N45" s="45">
        <f t="shared" si="9"/>
        <v>8979.7510297926692</v>
      </c>
      <c r="O45" s="46">
        <f t="shared" si="10"/>
        <v>11819.968085739094</v>
      </c>
    </row>
    <row r="46" spans="1:18" x14ac:dyDescent="0.4">
      <c r="A46" s="9">
        <v>38</v>
      </c>
      <c r="B46" s="5">
        <v>43241</v>
      </c>
      <c r="C46" s="47">
        <v>1</v>
      </c>
      <c r="D46" s="57">
        <v>1.27</v>
      </c>
      <c r="E46" s="58">
        <v>1.5</v>
      </c>
      <c r="F46" s="59">
        <v>2</v>
      </c>
      <c r="G46" s="22">
        <f t="shared" si="11"/>
        <v>224844.43788774899</v>
      </c>
      <c r="H46" s="22">
        <f t="shared" si="12"/>
        <v>217913.61374020754</v>
      </c>
      <c r="I46" s="22">
        <f t="shared" si="13"/>
        <v>221348.60235227409</v>
      </c>
      <c r="J46" s="44">
        <f t="shared" si="5"/>
        <v>6497.7681693791246</v>
      </c>
      <c r="K46" s="45">
        <f t="shared" si="6"/>
        <v>6255.8932174222264</v>
      </c>
      <c r="L46" s="46">
        <f t="shared" si="7"/>
        <v>6264.58308544172</v>
      </c>
      <c r="M46" s="44">
        <f t="shared" si="8"/>
        <v>8252.1655751114886</v>
      </c>
      <c r="N46" s="45">
        <f t="shared" si="9"/>
        <v>9383.8398261333386</v>
      </c>
      <c r="O46" s="46">
        <f t="shared" si="10"/>
        <v>12529.16617088344</v>
      </c>
    </row>
    <row r="47" spans="1:18" x14ac:dyDescent="0.4">
      <c r="A47" s="9">
        <v>39</v>
      </c>
      <c r="B47" s="5">
        <v>43250</v>
      </c>
      <c r="C47" s="47">
        <v>1</v>
      </c>
      <c r="D47" s="57">
        <v>1.27</v>
      </c>
      <c r="E47" s="58">
        <v>1.5</v>
      </c>
      <c r="F47" s="59">
        <v>2</v>
      </c>
      <c r="G47" s="22">
        <f t="shared" si="11"/>
        <v>233411.01097127222</v>
      </c>
      <c r="H47" s="22">
        <f t="shared" si="12"/>
        <v>227719.72635851687</v>
      </c>
      <c r="I47" s="22">
        <f t="shared" si="13"/>
        <v>234629.51849341052</v>
      </c>
      <c r="J47" s="44">
        <f t="shared" si="5"/>
        <v>6745.3331366324692</v>
      </c>
      <c r="K47" s="45">
        <f t="shared" si="6"/>
        <v>6537.4084122062259</v>
      </c>
      <c r="L47" s="46">
        <f t="shared" si="7"/>
        <v>6640.458070568222</v>
      </c>
      <c r="M47" s="44">
        <f t="shared" si="8"/>
        <v>8566.5730835232353</v>
      </c>
      <c r="N47" s="45">
        <f t="shared" si="9"/>
        <v>9806.1126183093384</v>
      </c>
      <c r="O47" s="46">
        <f t="shared" si="10"/>
        <v>13280.916141136444</v>
      </c>
    </row>
    <row r="48" spans="1:18" x14ac:dyDescent="0.4">
      <c r="A48" s="9">
        <v>40</v>
      </c>
      <c r="B48" s="5">
        <v>43258</v>
      </c>
      <c r="C48" s="47">
        <v>2</v>
      </c>
      <c r="D48" s="57">
        <v>1.27</v>
      </c>
      <c r="E48" s="58">
        <v>1.5</v>
      </c>
      <c r="F48" s="59">
        <v>2</v>
      </c>
      <c r="G48" s="22">
        <f t="shared" si="11"/>
        <v>242303.97048927768</v>
      </c>
      <c r="H48" s="22">
        <f t="shared" si="12"/>
        <v>237967.11404465014</v>
      </c>
      <c r="I48" s="22">
        <f t="shared" si="13"/>
        <v>248707.28960301515</v>
      </c>
      <c r="J48" s="44">
        <f t="shared" si="5"/>
        <v>7002.3303291381662</v>
      </c>
      <c r="K48" s="45">
        <f t="shared" si="6"/>
        <v>6831.5917907555058</v>
      </c>
      <c r="L48" s="46">
        <f t="shared" si="7"/>
        <v>7038.8855548023157</v>
      </c>
      <c r="M48" s="44">
        <f t="shared" si="8"/>
        <v>8892.9595180054712</v>
      </c>
      <c r="N48" s="45">
        <f t="shared" si="9"/>
        <v>10247.387686133259</v>
      </c>
      <c r="O48" s="46">
        <f t="shared" si="10"/>
        <v>14077.771109604631</v>
      </c>
    </row>
    <row r="49" spans="1:15" x14ac:dyDescent="0.4">
      <c r="A49" s="9">
        <v>41</v>
      </c>
      <c r="B49" s="5">
        <v>43277</v>
      </c>
      <c r="C49" s="47">
        <v>2</v>
      </c>
      <c r="D49" s="57">
        <v>1.27</v>
      </c>
      <c r="E49" s="58">
        <v>1.5</v>
      </c>
      <c r="F49" s="59">
        <v>-1</v>
      </c>
      <c r="G49" s="22">
        <f t="shared" si="11"/>
        <v>251535.75176491917</v>
      </c>
      <c r="H49" s="22">
        <f t="shared" si="12"/>
        <v>248675.6341766594</v>
      </c>
      <c r="I49" s="22">
        <f t="shared" si="13"/>
        <v>241246.0709149247</v>
      </c>
      <c r="J49" s="44">
        <f t="shared" si="5"/>
        <v>7269.1191146783303</v>
      </c>
      <c r="K49" s="45">
        <f t="shared" si="6"/>
        <v>7139.013421339504</v>
      </c>
      <c r="L49" s="46">
        <f t="shared" si="7"/>
        <v>7461.2186880904537</v>
      </c>
      <c r="M49" s="44">
        <f t="shared" si="8"/>
        <v>9231.7812756414805</v>
      </c>
      <c r="N49" s="45">
        <f t="shared" si="9"/>
        <v>10708.520132009256</v>
      </c>
      <c r="O49" s="46">
        <f t="shared" si="10"/>
        <v>-7461.2186880904537</v>
      </c>
    </row>
    <row r="50" spans="1:15" x14ac:dyDescent="0.4">
      <c r="A50" s="9">
        <v>42</v>
      </c>
      <c r="B50" s="5">
        <v>43283</v>
      </c>
      <c r="C50" s="47">
        <v>2</v>
      </c>
      <c r="D50" s="57">
        <v>1.27</v>
      </c>
      <c r="E50" s="58">
        <v>1.5</v>
      </c>
      <c r="F50" s="59">
        <v>2</v>
      </c>
      <c r="G50" s="22">
        <f t="shared" si="11"/>
        <v>261119.26390716259</v>
      </c>
      <c r="H50" s="22">
        <f t="shared" si="12"/>
        <v>259866.03771460906</v>
      </c>
      <c r="I50" s="22">
        <f t="shared" si="13"/>
        <v>255720.83516982017</v>
      </c>
      <c r="J50" s="44">
        <f t="shared" si="5"/>
        <v>7546.0725529475749</v>
      </c>
      <c r="K50" s="45">
        <f t="shared" si="6"/>
        <v>7460.2690252997818</v>
      </c>
      <c r="L50" s="46">
        <f t="shared" si="7"/>
        <v>7237.3821274477405</v>
      </c>
      <c r="M50" s="44">
        <f t="shared" si="8"/>
        <v>9583.5121422434204</v>
      </c>
      <c r="N50" s="45">
        <f t="shared" si="9"/>
        <v>11190.403537949673</v>
      </c>
      <c r="O50" s="46">
        <f t="shared" si="10"/>
        <v>14474.764254895481</v>
      </c>
    </row>
    <row r="51" spans="1:15" x14ac:dyDescent="0.4">
      <c r="A51" s="9">
        <v>43</v>
      </c>
      <c r="B51" s="5">
        <v>43304</v>
      </c>
      <c r="C51" s="47">
        <v>2</v>
      </c>
      <c r="D51" s="57">
        <v>1.27</v>
      </c>
      <c r="E51" s="58">
        <v>1.5</v>
      </c>
      <c r="F51" s="80">
        <v>-1</v>
      </c>
      <c r="G51" s="22">
        <f t="shared" si="11"/>
        <v>271067.90786202549</v>
      </c>
      <c r="H51" s="22">
        <f t="shared" si="12"/>
        <v>271560.00941176648</v>
      </c>
      <c r="I51" s="22">
        <f t="shared" si="13"/>
        <v>248049.21011472557</v>
      </c>
      <c r="J51" s="44">
        <f t="shared" si="5"/>
        <v>7833.5779172148777</v>
      </c>
      <c r="K51" s="45">
        <f t="shared" si="6"/>
        <v>7795.9811314382714</v>
      </c>
      <c r="L51" s="46">
        <f t="shared" si="7"/>
        <v>7671.6250550946052</v>
      </c>
      <c r="M51" s="44">
        <f t="shared" si="8"/>
        <v>9948.643954862895</v>
      </c>
      <c r="N51" s="45">
        <f t="shared" si="9"/>
        <v>11693.971697157407</v>
      </c>
      <c r="O51" s="46">
        <f t="shared" si="10"/>
        <v>-7671.6250550946052</v>
      </c>
    </row>
    <row r="52" spans="1:15" x14ac:dyDescent="0.4">
      <c r="A52" s="9">
        <v>44</v>
      </c>
      <c r="B52" s="5">
        <v>43307</v>
      </c>
      <c r="C52" s="47">
        <v>2</v>
      </c>
      <c r="D52" s="57">
        <v>1.27</v>
      </c>
      <c r="E52" s="58">
        <v>1.5</v>
      </c>
      <c r="F52" s="59">
        <v>2</v>
      </c>
      <c r="G52" s="22">
        <f t="shared" si="11"/>
        <v>281395.59515156865</v>
      </c>
      <c r="H52" s="22">
        <f t="shared" si="12"/>
        <v>283780.20983529597</v>
      </c>
      <c r="I52" s="22">
        <f t="shared" si="13"/>
        <v>262932.16272160911</v>
      </c>
      <c r="J52" s="44">
        <f t="shared" si="5"/>
        <v>8132.0372358607647</v>
      </c>
      <c r="K52" s="45">
        <f t="shared" si="6"/>
        <v>8146.8002823529941</v>
      </c>
      <c r="L52" s="46">
        <f t="shared" si="7"/>
        <v>7441.4763034417665</v>
      </c>
      <c r="M52" s="44">
        <f t="shared" si="8"/>
        <v>10327.687289543172</v>
      </c>
      <c r="N52" s="45">
        <f t="shared" si="9"/>
        <v>12220.200423529492</v>
      </c>
      <c r="O52" s="46">
        <f t="shared" si="10"/>
        <v>14882.952606883533</v>
      </c>
    </row>
    <row r="53" spans="1:15" x14ac:dyDescent="0.4">
      <c r="A53" s="9">
        <v>45</v>
      </c>
      <c r="B53" s="5">
        <v>43319</v>
      </c>
      <c r="C53" s="47">
        <v>1</v>
      </c>
      <c r="D53" s="57">
        <v>1.27</v>
      </c>
      <c r="E53" s="58">
        <v>1.5</v>
      </c>
      <c r="F53" s="59">
        <v>-1</v>
      </c>
      <c r="G53" s="22">
        <f t="shared" si="11"/>
        <v>292116.7673268434</v>
      </c>
      <c r="H53" s="22">
        <f t="shared" si="12"/>
        <v>296550.31927788432</v>
      </c>
      <c r="I53" s="22">
        <f t="shared" si="13"/>
        <v>255044.19783996083</v>
      </c>
      <c r="J53" s="44">
        <f t="shared" si="5"/>
        <v>8441.8678545470593</v>
      </c>
      <c r="K53" s="45">
        <f t="shared" si="6"/>
        <v>8513.4062950588796</v>
      </c>
      <c r="L53" s="46">
        <f t="shared" si="7"/>
        <v>7887.9648816482731</v>
      </c>
      <c r="M53" s="44">
        <f t="shared" si="8"/>
        <v>10721.172175274765</v>
      </c>
      <c r="N53" s="45">
        <f t="shared" si="9"/>
        <v>12770.10944258832</v>
      </c>
      <c r="O53" s="46">
        <f t="shared" si="10"/>
        <v>-7887.9648816482731</v>
      </c>
    </row>
    <row r="54" spans="1:15" x14ac:dyDescent="0.4">
      <c r="A54" s="9">
        <v>46</v>
      </c>
      <c r="B54" s="5">
        <v>43328</v>
      </c>
      <c r="C54" s="47">
        <v>1</v>
      </c>
      <c r="D54" s="57">
        <v>1.27</v>
      </c>
      <c r="E54" s="58">
        <v>1.5</v>
      </c>
      <c r="F54" s="59">
        <v>2</v>
      </c>
      <c r="G54" s="22">
        <f t="shared" si="11"/>
        <v>303246.41616199614</v>
      </c>
      <c r="H54" s="22">
        <f t="shared" si="12"/>
        <v>309895.08364538912</v>
      </c>
      <c r="I54" s="22">
        <f t="shared" si="13"/>
        <v>270346.84971035848</v>
      </c>
      <c r="J54" s="44">
        <f t="shared" si="5"/>
        <v>8763.5030198053009</v>
      </c>
      <c r="K54" s="45">
        <f t="shared" si="6"/>
        <v>8896.5095783365286</v>
      </c>
      <c r="L54" s="46">
        <f t="shared" si="7"/>
        <v>7651.3259351988245</v>
      </c>
      <c r="M54" s="44">
        <f t="shared" si="8"/>
        <v>11129.648835152733</v>
      </c>
      <c r="N54" s="45">
        <f t="shared" si="9"/>
        <v>13344.764367504793</v>
      </c>
      <c r="O54" s="46">
        <f t="shared" si="10"/>
        <v>15302.651870397649</v>
      </c>
    </row>
    <row r="55" spans="1:15" x14ac:dyDescent="0.4">
      <c r="A55" s="9">
        <v>47</v>
      </c>
      <c r="B55" s="5">
        <v>43377</v>
      </c>
      <c r="C55" s="47">
        <v>1</v>
      </c>
      <c r="D55" s="57">
        <v>1.27</v>
      </c>
      <c r="E55" s="58">
        <v>1.5</v>
      </c>
      <c r="F55" s="59">
        <v>-1</v>
      </c>
      <c r="G55" s="22">
        <f t="shared" si="11"/>
        <v>314800.1046177682</v>
      </c>
      <c r="H55" s="22">
        <f t="shared" si="12"/>
        <v>323840.36240943166</v>
      </c>
      <c r="I55" s="22">
        <f t="shared" si="13"/>
        <v>262236.44421904773</v>
      </c>
      <c r="J55" s="44">
        <f t="shared" si="5"/>
        <v>9097.3924848598836</v>
      </c>
      <c r="K55" s="45">
        <f t="shared" si="6"/>
        <v>9296.8525093616736</v>
      </c>
      <c r="L55" s="46">
        <f t="shared" si="7"/>
        <v>8110.4054913107539</v>
      </c>
      <c r="M55" s="44">
        <f t="shared" si="8"/>
        <v>11553.688455772051</v>
      </c>
      <c r="N55" s="45">
        <f t="shared" si="9"/>
        <v>13945.27876404251</v>
      </c>
      <c r="O55" s="46">
        <f t="shared" si="10"/>
        <v>-8110.4054913107539</v>
      </c>
    </row>
    <row r="56" spans="1:15" x14ac:dyDescent="0.4">
      <c r="A56" s="9">
        <v>48</v>
      </c>
      <c r="B56" s="5">
        <v>43405</v>
      </c>
      <c r="C56" s="47">
        <v>1</v>
      </c>
      <c r="D56" s="57">
        <v>1.27</v>
      </c>
      <c r="E56" s="58">
        <v>1.5</v>
      </c>
      <c r="F56" s="59">
        <v>2</v>
      </c>
      <c r="G56" s="22">
        <f t="shared" si="11"/>
        <v>326793.98860370519</v>
      </c>
      <c r="H56" s="22">
        <f t="shared" si="12"/>
        <v>338413.17871785606</v>
      </c>
      <c r="I56" s="22">
        <f t="shared" si="13"/>
        <v>277970.63087219058</v>
      </c>
      <c r="J56" s="44">
        <f t="shared" si="5"/>
        <v>9444.0031385330458</v>
      </c>
      <c r="K56" s="45">
        <f t="shared" si="6"/>
        <v>9715.2108722829489</v>
      </c>
      <c r="L56" s="46">
        <f t="shared" si="7"/>
        <v>7867.0933265714311</v>
      </c>
      <c r="M56" s="44">
        <f t="shared" si="8"/>
        <v>11993.883985936969</v>
      </c>
      <c r="N56" s="45">
        <f t="shared" si="9"/>
        <v>14572.816308424422</v>
      </c>
      <c r="O56" s="46">
        <f t="shared" si="10"/>
        <v>15734.186653142862</v>
      </c>
    </row>
    <row r="57" spans="1:15" x14ac:dyDescent="0.4">
      <c r="A57" s="9">
        <v>49</v>
      </c>
      <c r="B57" s="5">
        <v>43417</v>
      </c>
      <c r="C57" s="47">
        <v>1</v>
      </c>
      <c r="D57" s="57">
        <v>1.27</v>
      </c>
      <c r="E57" s="58">
        <v>1.5</v>
      </c>
      <c r="F57" s="59">
        <v>2</v>
      </c>
      <c r="G57" s="22">
        <f t="shared" si="11"/>
        <v>339244.83956950635</v>
      </c>
      <c r="H57" s="22">
        <f t="shared" si="12"/>
        <v>353641.77176015958</v>
      </c>
      <c r="I57" s="22">
        <f t="shared" si="13"/>
        <v>294648.86872452201</v>
      </c>
      <c r="J57" s="44">
        <f t="shared" si="5"/>
        <v>9803.8196581111551</v>
      </c>
      <c r="K57" s="45">
        <f t="shared" si="6"/>
        <v>10152.395361535682</v>
      </c>
      <c r="L57" s="46">
        <f t="shared" si="7"/>
        <v>8339.1189261657164</v>
      </c>
      <c r="M57" s="44">
        <f t="shared" si="8"/>
        <v>12450.850965801168</v>
      </c>
      <c r="N57" s="45">
        <f t="shared" si="9"/>
        <v>15228.593042303524</v>
      </c>
      <c r="O57" s="46">
        <f t="shared" si="10"/>
        <v>16678.237852331433</v>
      </c>
    </row>
    <row r="58" spans="1:15" ht="19.5" thickBot="1" x14ac:dyDescent="0.45">
      <c r="A58" s="9">
        <v>50</v>
      </c>
      <c r="B58" s="6">
        <v>43475</v>
      </c>
      <c r="C58" s="51">
        <v>2</v>
      </c>
      <c r="D58" s="61">
        <v>1.27</v>
      </c>
      <c r="E58" s="62">
        <v>1.5</v>
      </c>
      <c r="F58" s="63">
        <v>2</v>
      </c>
      <c r="G58" s="22">
        <f t="shared" si="11"/>
        <v>352170.06795710453</v>
      </c>
      <c r="H58" s="22">
        <f t="shared" si="12"/>
        <v>369555.65148936678</v>
      </c>
      <c r="I58" s="22">
        <f t="shared" si="13"/>
        <v>312327.80084799335</v>
      </c>
      <c r="J58" s="44">
        <f t="shared" si="5"/>
        <v>10177.34518708519</v>
      </c>
      <c r="K58" s="45">
        <f t="shared" si="6"/>
        <v>10609.253152804788</v>
      </c>
      <c r="L58" s="46">
        <f t="shared" si="7"/>
        <v>8839.4660617356603</v>
      </c>
      <c r="M58" s="44">
        <f t="shared" si="8"/>
        <v>12925.22838759819</v>
      </c>
      <c r="N58" s="45">
        <f t="shared" si="9"/>
        <v>15913.879729207181</v>
      </c>
      <c r="O58" s="46">
        <f t="shared" si="10"/>
        <v>17678.932123471321</v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41</v>
      </c>
      <c r="E59" s="7">
        <f>COUNTIF(E9:E58,1.5)</f>
        <v>38</v>
      </c>
      <c r="F59" s="8">
        <f>COUNTIF(F9:F58,2)</f>
        <v>30</v>
      </c>
      <c r="G59" s="70">
        <f>M59+G8</f>
        <v>352170.06795710447</v>
      </c>
      <c r="H59" s="71">
        <f>N59+H8</f>
        <v>369555.65148936666</v>
      </c>
      <c r="I59" s="72">
        <f>O59+I8</f>
        <v>312327.80084799335</v>
      </c>
      <c r="J59" s="67" t="s">
        <v>30</v>
      </c>
      <c r="K59" s="68">
        <f>B58-B9</f>
        <v>1081</v>
      </c>
      <c r="L59" s="69" t="s">
        <v>31</v>
      </c>
      <c r="M59" s="81">
        <f>SUM(M9:M58)</f>
        <v>252170.06795710447</v>
      </c>
      <c r="N59" s="82">
        <f>SUM(N9:N58)</f>
        <v>269555.65148936666</v>
      </c>
      <c r="O59" s="83">
        <f>SUM(O9:O58)</f>
        <v>212327.80084799332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9</v>
      </c>
      <c r="E60" s="7">
        <f>COUNTIF(E9:E58,-1)</f>
        <v>12</v>
      </c>
      <c r="F60" s="8">
        <f>COUNTIF(F9:F58,-1)</f>
        <v>20</v>
      </c>
      <c r="G60" s="84" t="s">
        <v>29</v>
      </c>
      <c r="H60" s="85"/>
      <c r="I60" s="91"/>
      <c r="J60" s="84" t="s">
        <v>32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34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3.5217006795710448</v>
      </c>
      <c r="H61" s="77">
        <f>H59/H8</f>
        <v>3.6955565148936667</v>
      </c>
      <c r="I61" s="78">
        <f>I59/I8</f>
        <v>3.1232780084799336</v>
      </c>
      <c r="J61" s="65">
        <f>(G61-100%)*30/K59</f>
        <v>6.998244254128709E-2</v>
      </c>
      <c r="K61" s="65">
        <f>(H61-100%)*30/K59</f>
        <v>7.4807303836086955E-2</v>
      </c>
      <c r="L61" s="66">
        <f>(I61-100%)*30/K59</f>
        <v>5.8925384139128595E-2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>D59/(D59+D60+D61)</f>
        <v>0.82</v>
      </c>
      <c r="E62" s="74">
        <f>E59/(E59+E60+E61)</f>
        <v>0.76</v>
      </c>
      <c r="F62" s="75">
        <f>F59/(F59+F60+F61)</f>
        <v>0.6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>
      <selection activeCell="O25" sqref="O25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22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4" t="s">
        <v>36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26</v>
      </c>
    </row>
    <row r="12" spans="1:10" x14ac:dyDescent="0.4">
      <c r="A12" s="96" t="s">
        <v>37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27</v>
      </c>
    </row>
    <row r="22" spans="1:10" x14ac:dyDescent="0.4">
      <c r="A22" s="96" t="s">
        <v>38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I7" sqref="I7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">
      <c r="A4" s="37" t="s">
        <v>39</v>
      </c>
      <c r="B4" s="37" t="s">
        <v>41</v>
      </c>
      <c r="C4" s="37"/>
      <c r="D4" s="38"/>
      <c r="E4" s="37"/>
      <c r="F4" s="38"/>
      <c r="G4" s="37" t="s">
        <v>40</v>
      </c>
      <c r="H4" s="38">
        <v>44447</v>
      </c>
    </row>
    <row r="5" spans="1:8" x14ac:dyDescent="0.4">
      <c r="A5" s="37" t="s">
        <v>39</v>
      </c>
      <c r="B5" s="37" t="s">
        <v>42</v>
      </c>
      <c r="C5" s="37"/>
      <c r="D5" s="38"/>
      <c r="E5" s="37"/>
      <c r="F5" s="39"/>
      <c r="G5" s="37" t="s">
        <v>40</v>
      </c>
      <c r="H5" s="38">
        <v>44449</v>
      </c>
    </row>
    <row r="6" spans="1:8" x14ac:dyDescent="0.4">
      <c r="A6" s="37" t="s">
        <v>39</v>
      </c>
      <c r="B6" s="37" t="s">
        <v>43</v>
      </c>
      <c r="C6" s="37"/>
      <c r="D6" s="39"/>
      <c r="E6" s="37"/>
      <c r="F6" s="39"/>
      <c r="G6" s="37" t="s">
        <v>40</v>
      </c>
      <c r="H6" s="38">
        <v>44449</v>
      </c>
    </row>
    <row r="7" spans="1:8" x14ac:dyDescent="0.4">
      <c r="A7" s="37" t="s">
        <v>39</v>
      </c>
      <c r="B7" s="37" t="s">
        <v>44</v>
      </c>
      <c r="C7" s="37"/>
      <c r="D7" s="39"/>
      <c r="E7" s="37"/>
      <c r="F7" s="39"/>
      <c r="G7" s="37" t="s">
        <v>40</v>
      </c>
      <c r="H7" s="38">
        <v>44450</v>
      </c>
    </row>
    <row r="8" spans="1:8" x14ac:dyDescent="0.4">
      <c r="A8" s="37" t="s">
        <v>39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39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39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39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赤松福代</cp:lastModifiedBy>
  <dcterms:created xsi:type="dcterms:W3CDTF">2020-09-18T03:10:57Z</dcterms:created>
  <dcterms:modified xsi:type="dcterms:W3CDTF">2021-09-12T19:01:01Z</dcterms:modified>
</cp:coreProperties>
</file>